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80" windowHeight="9528"/>
  </bookViews>
  <sheets>
    <sheet name="Part A" sheetId="1" r:id="rId1"/>
    <sheet name="Part B" sheetId="4" r:id="rId2"/>
  </sheets>
  <definedNames>
    <definedName name="coin_cuttype" localSheetId="0" hidden="1">1</definedName>
    <definedName name="coin_dualtol" localSheetId="0" hidden="1">0.0000001</definedName>
    <definedName name="coin_heurs" localSheetId="0" hidden="1">1</definedName>
    <definedName name="coin_integerpresolve" localSheetId="0" hidden="1">1</definedName>
    <definedName name="coin_presolve1" localSheetId="0" hidden="1">1</definedName>
    <definedName name="coin_primaltol" localSheetId="0" hidden="1">0.0000001</definedName>
    <definedName name="param_cuthi" localSheetId="0" hidden="1">2E+30</definedName>
    <definedName name="param_cutlo" localSheetId="0" hidden="1">-2E+30</definedName>
    <definedName name="param_epstep" localSheetId="0" hidden="1">0.000001</definedName>
    <definedName name="param_iisbnd" localSheetId="0" hidden="1">0</definedName>
    <definedName name="solver_adj" localSheetId="0" hidden="1">'Part A'!$C$9:$C$12</definedName>
    <definedName name="solver_adj_ob" localSheetId="0" hidden="1">1</definedName>
    <definedName name="solver_adj_ob1" localSheetId="0" hidden="1">1</definedName>
    <definedName name="solver_adj_ob2" localSheetId="0" hidden="1">1</definedName>
    <definedName name="solver_adj_ob3" localSheetId="0" hidden="1">1</definedName>
    <definedName name="solver_adj_ob4" localSheetId="0" hidden="1">1</definedName>
    <definedName name="solver_adj_ob5" localSheetId="0" hidden="1">1</definedName>
    <definedName name="solver_adj_ob6" localSheetId="0" hidden="1">1</definedName>
    <definedName name="solver_adj_ob7" localSheetId="0" hidden="1">1</definedName>
    <definedName name="solver_adj_ob8" localSheetId="0" hidden="1">1</definedName>
    <definedName name="solver_adj_ob9" localSheetId="0" hidden="1">1</definedName>
    <definedName name="solver_adj1" localSheetId="0" hidden="1">'Part A'!$D$21:$D$23</definedName>
    <definedName name="solver_adj2" localSheetId="0" hidden="1">'Part A'!$E$20:$G$20</definedName>
    <definedName name="solver_adj3" localSheetId="0" hidden="1">'Part A'!$E$22:$E$23</definedName>
    <definedName name="solver_adj4" localSheetId="0" hidden="1">'Part A'!$F$21:$G$21</definedName>
    <definedName name="solver_adj5" localSheetId="0" hidden="1">'Part A'!$F$23</definedName>
    <definedName name="solver_adj6" localSheetId="0" hidden="1">'Part A'!$G$22</definedName>
    <definedName name="solver_adj7" localSheetId="0" hidden="1">'Part A'!$G$42:$H$44</definedName>
    <definedName name="solver_cct" localSheetId="0" hidden="1">20</definedName>
    <definedName name="solver_cgt" localSheetId="0" hidden="1">1</definedName>
    <definedName name="solver_cha" localSheetId="0" hidden="1">0</definedName>
    <definedName name="solver_chc1" localSheetId="0" hidden="1">0</definedName>
    <definedName name="solver_chc10" localSheetId="0" hidden="1">0</definedName>
    <definedName name="solver_chc11" localSheetId="0" hidden="1">0</definedName>
    <definedName name="solver_chc12" localSheetId="0" hidden="1">0</definedName>
    <definedName name="solver_chc13" localSheetId="0" hidden="1">0</definedName>
    <definedName name="solver_chc2" localSheetId="0" hidden="1">0</definedName>
    <definedName name="solver_chc3" localSheetId="0" hidden="1">0</definedName>
    <definedName name="solver_chc4" localSheetId="0" hidden="1">0</definedName>
    <definedName name="solver_chc5" localSheetId="0" hidden="1">0</definedName>
    <definedName name="solver_chc6" localSheetId="0" hidden="1">0</definedName>
    <definedName name="solver_chc7" localSheetId="0" hidden="1">0</definedName>
    <definedName name="solver_chc8" localSheetId="0" hidden="1">0</definedName>
    <definedName name="solver_chc9" localSheetId="0" hidden="1">0</definedName>
    <definedName name="solver_chn" localSheetId="0" hidden="1">4</definedName>
    <definedName name="solver_chp1" localSheetId="0" hidden="1">0</definedName>
    <definedName name="solver_chp10" localSheetId="0" hidden="1">0</definedName>
    <definedName name="solver_chp11" localSheetId="0" hidden="1">0</definedName>
    <definedName name="solver_chp12" localSheetId="0" hidden="1">0</definedName>
    <definedName name="solver_chp13" localSheetId="0" hidden="1">0</definedName>
    <definedName name="solver_chp2" localSheetId="0" hidden="1">0</definedName>
    <definedName name="solver_chp3" localSheetId="0" hidden="1">0</definedName>
    <definedName name="solver_chp4" localSheetId="0" hidden="1">0</definedName>
    <definedName name="solver_chp5" localSheetId="0" hidden="1">0</definedName>
    <definedName name="solver_chp6" localSheetId="0" hidden="1">0</definedName>
    <definedName name="solver_chp7" localSheetId="0" hidden="1">0</definedName>
    <definedName name="solver_chp8" localSheetId="0" hidden="1">0</definedName>
    <definedName name="solver_chp9" localSheetId="0" hidden="1">0</definedName>
    <definedName name="solver_cht" localSheetId="0" hidden="1">0</definedName>
    <definedName name="solver_cir1" localSheetId="0" hidden="1">1</definedName>
    <definedName name="solver_cir10" localSheetId="0" hidden="1">1</definedName>
    <definedName name="solver_cir11" localSheetId="0" hidden="1">1</definedName>
    <definedName name="solver_cir12" localSheetId="0" hidden="1">1</definedName>
    <definedName name="solver_cir13" localSheetId="0" hidden="1">1</definedName>
    <definedName name="solver_cir2" localSheetId="0" hidden="1">1</definedName>
    <definedName name="solver_cir3" localSheetId="0" hidden="1">1</definedName>
    <definedName name="solver_cir4" localSheetId="0" hidden="1">1</definedName>
    <definedName name="solver_cir5" localSheetId="0" hidden="1">1</definedName>
    <definedName name="solver_cir6" localSheetId="0" hidden="1">1</definedName>
    <definedName name="solver_cir7" localSheetId="0" hidden="1">1</definedName>
    <definedName name="solver_cir8" localSheetId="0" hidden="1">1</definedName>
    <definedName name="solver_cir9" localSheetId="0" hidden="1">1</definedName>
    <definedName name="solver_con" localSheetId="0" hidden="1">" "</definedName>
    <definedName name="solver_con1" localSheetId="0" hidden="1">" "</definedName>
    <definedName name="solver_con10" localSheetId="0" hidden="1">" "</definedName>
    <definedName name="solver_con11" localSheetId="0" hidden="1">" "</definedName>
    <definedName name="solver_con12" localSheetId="0" hidden="1">" "</definedName>
    <definedName name="solver_con13" localSheetId="0" hidden="1">" "</definedName>
    <definedName name="solver_con2" localSheetId="0" hidden="1">" "</definedName>
    <definedName name="solver_con3" localSheetId="0" hidden="1">" "</definedName>
    <definedName name="solver_con4" localSheetId="0" hidden="1">" "</definedName>
    <definedName name="solver_con5" localSheetId="0" hidden="1">" "</definedName>
    <definedName name="solver_con6" localSheetId="0" hidden="1">" "</definedName>
    <definedName name="solver_con7" localSheetId="0" hidden="1">" "</definedName>
    <definedName name="solver_con8" localSheetId="0" hidden="1">" "</definedName>
    <definedName name="solver_con9" localSheetId="0" hidden="1">" "</definedName>
    <definedName name="solver_cvg" localSheetId="0" hidden="1">0.0001</definedName>
    <definedName name="solver_dia" localSheetId="0" hidden="1">5</definedName>
    <definedName name="solver_drv" localSheetId="0" hidden="1">1</definedName>
    <definedName name="solver_dua" localSheetId="0" hidden="1">2</definedName>
    <definedName name="solver_eng" localSheetId="0" hidden="1">2</definedName>
    <definedName name="solver_est" localSheetId="0" hidden="1">1</definedName>
    <definedName name="solver_gct" localSheetId="0" hidden="1">20</definedName>
    <definedName name="solver_glb" localSheetId="0" hidden="1">-1E+30</definedName>
    <definedName name="solver_gop" localSheetId="0" hidden="1">1</definedName>
    <definedName name="solver_gub" localSheetId="0" hidden="1">1E+30</definedName>
    <definedName name="solver_iao" localSheetId="0" hidden="1">0</definedName>
    <definedName name="solver_ibd" localSheetId="0" hidden="1">0</definedName>
    <definedName name="solver_inc" localSheetId="0" hidden="1">0</definedName>
    <definedName name="solver_int" localSheetId="0" hidden="1">1</definedName>
    <definedName name="solver_irs" localSheetId="0" hidden="1">0</definedName>
    <definedName name="solver_ism" localSheetId="0" hidden="1">0</definedName>
    <definedName name="solver_itr" localSheetId="0" hidden="1">2147483647</definedName>
    <definedName name="solver_kiv" localSheetId="0" hidden="1">2E+30</definedName>
    <definedName name="solver_lhs_ob1" localSheetId="0" hidden="1">0</definedName>
    <definedName name="solver_lhs_ob10" localSheetId="0" hidden="1">0</definedName>
    <definedName name="solver_lhs_ob11" localSheetId="0" hidden="1">0</definedName>
    <definedName name="solver_lhs_ob12" localSheetId="0" hidden="1">0</definedName>
    <definedName name="solver_lhs_ob13" localSheetId="0" hidden="1">0</definedName>
    <definedName name="solver_lhs_ob2" localSheetId="0" hidden="1">0</definedName>
    <definedName name="solver_lhs_ob3" localSheetId="0" hidden="1">0</definedName>
    <definedName name="solver_lhs_ob4" localSheetId="0" hidden="1">0</definedName>
    <definedName name="solver_lhs_ob5" localSheetId="0" hidden="1">0</definedName>
    <definedName name="solver_lhs_ob6" localSheetId="0" hidden="1">0</definedName>
    <definedName name="solver_lhs_ob7" localSheetId="0" hidden="1">0</definedName>
    <definedName name="solver_lhs_ob8" localSheetId="0" hidden="1">0</definedName>
    <definedName name="solver_lhs_ob9" localSheetId="0" hidden="1">0</definedName>
    <definedName name="solver_lhs1" localSheetId="0" hidden="1">'Part A'!$C$9:$C$12</definedName>
    <definedName name="solver_lhs10" localSheetId="0" hidden="1">'Part A'!$G$42:$H$42</definedName>
    <definedName name="solver_lhs11" localSheetId="0" hidden="1">'Part A'!$G$43:$H$44</definedName>
    <definedName name="solver_lhs12" localSheetId="0" hidden="1">'Part A'!$G$45:$H$45</definedName>
    <definedName name="solver_lhs13" localSheetId="0" hidden="1">'Part A'!$K$42</definedName>
    <definedName name="solver_lhs2" localSheetId="0" hidden="1">'Part A'!$D$21:$D$23</definedName>
    <definedName name="solver_lhs3" localSheetId="0" hidden="1">'Part A'!$E$20:$G$20</definedName>
    <definedName name="solver_lhs4" localSheetId="0" hidden="1">'Part A'!$E$22:$E$23</definedName>
    <definedName name="solver_lhs5" localSheetId="0" hidden="1">'Part A'!$F$21:$G$21</definedName>
    <definedName name="solver_lhs6" localSheetId="0" hidden="1">'Part A'!$F$23</definedName>
    <definedName name="solver_lhs7" localSheetId="0" hidden="1">'Part A'!$F$57:$F$60</definedName>
    <definedName name="solver_lhs8" localSheetId="0" hidden="1">'Part A'!$G$22</definedName>
    <definedName name="solver_lhs9" localSheetId="0" hidden="1">'Part A'!$G$42:$H$42</definedName>
    <definedName name="solver_lin" localSheetId="0" hidden="1">1</definedName>
    <definedName name="solver_log" localSheetId="0" hidden="1">1</definedName>
    <definedName name="solver_lva" localSheetId="0" hidden="1">0</definedName>
    <definedName name="solver_mda" localSheetId="0" hidden="1">4</definedName>
    <definedName name="solver_mip" localSheetId="0" hidden="1">2147483647</definedName>
    <definedName name="solver_mod" localSheetId="0" hidden="1">3</definedName>
    <definedName name="solver_msl" localSheetId="0" hidden="1">0</definedName>
    <definedName name="solver_neg" localSheetId="0" hidden="1">0</definedName>
    <definedName name="solver_nod" localSheetId="0" hidden="1">2147483647</definedName>
    <definedName name="solver_ntr" localSheetId="0" hidden="1">0</definedName>
    <definedName name="solver_ntri" hidden="1">1000</definedName>
    <definedName name="solver_num" localSheetId="0" hidden="1">13</definedName>
    <definedName name="solver_nwt" localSheetId="0" hidden="1">1</definedName>
    <definedName name="solver_obc" localSheetId="0" hidden="1">0</definedName>
    <definedName name="solver_obp" localSheetId="0" hidden="1">0</definedName>
    <definedName name="solver_ofx" localSheetId="0" hidden="1">0</definedName>
    <definedName name="solver_opt" localSheetId="0" hidden="1">'Part A'!$I$3</definedName>
    <definedName name="solver_opt_ob" localSheetId="0" hidden="1">1</definedName>
    <definedName name="solver_phr" localSheetId="0" hidden="1">0</definedName>
    <definedName name="solver_piv" localSheetId="0" hidden="1">0.000001</definedName>
    <definedName name="solver_pre" localSheetId="0" hidden="1">0.000001</definedName>
    <definedName name="solver_pro" localSheetId="0" hidden="1">0</definedName>
    <definedName name="solver_psi" localSheetId="0" hidden="1">0</definedName>
    <definedName name="solver_rbv" localSheetId="0" hidden="1">1</definedName>
    <definedName name="solver_rdp" localSheetId="0" hidden="1">0</definedName>
    <definedName name="solver_red" localSheetId="0" hidden="1">0.000001</definedName>
    <definedName name="solver_rel1" localSheetId="0" hidden="1">3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1</definedName>
    <definedName name="solver_rep" localSheetId="0" hidden="1">0</definedName>
    <definedName name="solver_rhs1" localSheetId="0" hidden="1">0</definedName>
    <definedName name="solver_rhs10" localSheetId="0" hidden="1">0</definedName>
    <definedName name="solver_rhs11" localSheetId="0" hidden="1">0</definedName>
    <definedName name="solver_rhs12" localSheetId="0" hidden="1">'Part A'!$G$47:$H$47</definedName>
    <definedName name="solver_rhs13" localSheetId="0" hidden="1">'Part A'!$M$42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hs5" localSheetId="0" hidden="1">0</definedName>
    <definedName name="solver_rhs6" localSheetId="0" hidden="1">0</definedName>
    <definedName name="solver_rhs7" localSheetId="0" hidden="1">'Part A'!$H$57:$H$60</definedName>
    <definedName name="solver_rhs8" localSheetId="0" hidden="1">0</definedName>
    <definedName name="solver_rhs9" localSheetId="0" hidden="1">1</definedName>
    <definedName name="solver_rlx" localSheetId="0" hidden="1">0</definedName>
    <definedName name="solver_rsd" localSheetId="0" hidden="1">0</definedName>
    <definedName name="solver_rsmp" hidden="1">2</definedName>
    <definedName name="solver_rtr" localSheetId="0" hidden="1">0</definedName>
    <definedName name="solver_rxc1" localSheetId="0" hidden="1">1</definedName>
    <definedName name="solver_rxc10" localSheetId="0" hidden="1">1</definedName>
    <definedName name="solver_rxc11" localSheetId="0" hidden="1">1</definedName>
    <definedName name="solver_rxc12" localSheetId="0" hidden="1">1</definedName>
    <definedName name="solver_rxc13" localSheetId="0" hidden="1">1</definedName>
    <definedName name="solver_rxc2" localSheetId="0" hidden="1">1</definedName>
    <definedName name="solver_rxc3" localSheetId="0" hidden="1">1</definedName>
    <definedName name="solver_rxc4" localSheetId="0" hidden="1">1</definedName>
    <definedName name="solver_rxc5" localSheetId="0" hidden="1">1</definedName>
    <definedName name="solver_rxc6" localSheetId="0" hidden="1">1</definedName>
    <definedName name="solver_rxc7" localSheetId="0" hidden="1">1</definedName>
    <definedName name="solver_rxc8" localSheetId="0" hidden="1">1</definedName>
    <definedName name="solver_rxc9" localSheetId="0" hidden="1">1</definedName>
    <definedName name="solver_rxv" localSheetId="0" hidden="1">1</definedName>
    <definedName name="solver_rxv1" localSheetId="0" hidden="1">1</definedName>
    <definedName name="solver_rxv2" localSheetId="0" hidden="1">1</definedName>
    <definedName name="solver_rxv3" localSheetId="0" hidden="1">1</definedName>
    <definedName name="solver_rxv4" localSheetId="0" hidden="1">1</definedName>
    <definedName name="solver_rxv5" localSheetId="0" hidden="1">1</definedName>
    <definedName name="solver_rxv6" localSheetId="0" hidden="1">1</definedName>
    <definedName name="solver_rxv7" localSheetId="0" hidden="1">1</definedName>
    <definedName name="solver_scl" localSheetId="0" hidden="1">0</definedName>
    <definedName name="solver_seed" hidden="1">0</definedName>
    <definedName name="solver_sel" localSheetId="0" hidden="1">1</definedName>
    <definedName name="solver_sho" localSheetId="0" hidden="1">0</definedName>
    <definedName name="solver_slv" localSheetId="0" hidden="1">0</definedName>
    <definedName name="solver_slvu" localSheetId="0" hidden="1">0</definedName>
    <definedName name="solver_ssz" localSheetId="0" hidden="1">0</definedName>
    <definedName name="solver_tim" localSheetId="0" hidden="1">2147483647</definedName>
    <definedName name="solver_tms" localSheetId="0" hidden="1">0</definedName>
    <definedName name="solver_tol" localSheetId="0" hidden="1">0</definedName>
    <definedName name="solver_typ" localSheetId="0" hidden="1">2</definedName>
    <definedName name="solver_ubigm" localSheetId="0" hidden="1">1000000</definedName>
    <definedName name="solver_umod" localSheetId="0" hidden="1">1</definedName>
    <definedName name="solver_urs" localSheetId="0" hidden="1">0</definedName>
    <definedName name="solver_val" localSheetId="0" hidden="1">0</definedName>
    <definedName name="solver_var" localSheetId="0" hidden="1">" "</definedName>
    <definedName name="solver_var1" localSheetId="0" hidden="1">" "</definedName>
    <definedName name="solver_var2" localSheetId="0" hidden="1">" "</definedName>
    <definedName name="solver_var3" localSheetId="0" hidden="1">" "</definedName>
    <definedName name="solver_var4" localSheetId="0" hidden="1">" "</definedName>
    <definedName name="solver_var5" localSheetId="0" hidden="1">" "</definedName>
    <definedName name="solver_var6" localSheetId="0" hidden="1">" "</definedName>
    <definedName name="solver_var7" localSheetId="0" hidden="1">" "</definedName>
    <definedName name="solver_ver" localSheetId="0" hidden="1">10</definedName>
    <definedName name="solver_vir" localSheetId="0" hidden="1">1</definedName>
    <definedName name="solver_vir1" localSheetId="0" hidden="1">1</definedName>
    <definedName name="solver_vir2" localSheetId="0" hidden="1">1</definedName>
    <definedName name="solver_vir3" localSheetId="0" hidden="1">1</definedName>
    <definedName name="solver_vir4" localSheetId="0" hidden="1">1</definedName>
    <definedName name="solver_vir5" localSheetId="0" hidden="1">1</definedName>
    <definedName name="solver_vir6" localSheetId="0" hidden="1">1</definedName>
    <definedName name="solver_vir7" localSheetId="0" hidden="1">1</definedName>
    <definedName name="solver_vol" localSheetId="0" hidden="1">0</definedName>
    <definedName name="solver_vst" localSheetId="0" hidden="1">0</definedName>
    <definedName name="solver_vst1" localSheetId="0" hidden="1">0</definedName>
    <definedName name="solver_vst2" localSheetId="0" hidden="1">0</definedName>
    <definedName name="solver_vst3" localSheetId="0" hidden="1">0</definedName>
    <definedName name="solver_vst4" localSheetId="0" hidden="1">0</definedName>
    <definedName name="solver_vst5" localSheetId="0" hidden="1">0</definedName>
    <definedName name="solver_vst6" localSheetId="0" hidden="1">0</definedName>
    <definedName name="solver_vst7" localSheetId="0" hidden="1">0</definedName>
  </definedNames>
  <calcPr calcId="145621"/>
</workbook>
</file>

<file path=xl/calcChain.xml><?xml version="1.0" encoding="utf-8"?>
<calcChain xmlns="http://schemas.openxmlformats.org/spreadsheetml/2006/main">
  <c r="K42" i="1" l="1"/>
  <c r="E58" i="1"/>
  <c r="E57" i="1"/>
  <c r="D58" i="1"/>
  <c r="D57" i="1"/>
  <c r="H50" i="1"/>
  <c r="G47" i="1"/>
  <c r="H47" i="1"/>
  <c r="G45" i="1"/>
  <c r="H45" i="1"/>
  <c r="F47" i="1"/>
  <c r="F41" i="1"/>
  <c r="F40" i="1"/>
  <c r="F39" i="1"/>
  <c r="F45" i="1"/>
  <c r="F44" i="1"/>
  <c r="F43" i="1"/>
  <c r="F42" i="1"/>
  <c r="E60" i="1"/>
  <c r="E59" i="1"/>
  <c r="D59" i="1"/>
  <c r="D60" i="1"/>
  <c r="C58" i="1"/>
  <c r="C59" i="1"/>
  <c r="C60" i="1"/>
  <c r="C57" i="1"/>
  <c r="I33" i="1"/>
  <c r="H33" i="1"/>
  <c r="I14" i="1"/>
  <c r="H3" i="1"/>
  <c r="H14" i="1"/>
  <c r="I50" i="1" l="1"/>
  <c r="I3" i="1" s="1"/>
  <c r="F57" i="1"/>
  <c r="F59" i="1"/>
  <c r="F60" i="1"/>
  <c r="F58" i="1"/>
</calcChain>
</file>

<file path=xl/comments1.xml><?xml version="1.0" encoding="utf-8"?>
<comments xmlns="http://schemas.openxmlformats.org/spreadsheetml/2006/main">
  <authors>
    <author>cguetta15</author>
  </authors>
  <commentList>
    <comment ref="I3" authorId="0">
      <text>
        <r>
          <rPr>
            <b/>
            <sz val="9"/>
            <color indexed="81"/>
            <rFont val="Tahoma"/>
            <family val="2"/>
          </rPr>
          <t xml:space="preserve">min </t>
        </r>
        <r>
          <rPr>
            <sz val="9"/>
            <color indexed="81"/>
            <rFont val="Tahoma"/>
            <family val="2"/>
          </rPr>
          <t>Objective = I14 + I33 + I48</t>
        </r>
      </text>
    </comment>
    <comment ref="C9" authorId="0">
      <text>
        <r>
          <rPr>
            <i/>
            <sz val="9"/>
            <color indexed="81"/>
            <rFont val="Tahoma"/>
            <family val="2"/>
          </rPr>
          <t>Decision variables</t>
        </r>
        <r>
          <rPr>
            <sz val="9"/>
            <color indexed="81"/>
            <rFont val="Tahoma"/>
            <family val="2"/>
          </rPr>
          <t>, &gt;= 0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Tahoma"/>
            <family val="2"/>
          </rPr>
          <t>SUMPRODUCT(C9:C12,E9:E12)</t>
        </r>
      </text>
    </comment>
    <comment ref="G20" authorId="0">
      <text>
        <r>
          <rPr>
            <i/>
            <sz val="9"/>
            <color indexed="81"/>
            <rFont val="Tahoma"/>
            <family val="2"/>
          </rPr>
          <t>Decision variables</t>
        </r>
        <r>
          <rPr>
            <sz val="9"/>
            <color indexed="81"/>
            <rFont val="Tahoma"/>
            <family val="2"/>
          </rPr>
          <t>, &gt;= 0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Tahoma"/>
            <family val="2"/>
          </rPr>
          <t>SUMPRODUCT(D20:G23,D27:G30)</t>
        </r>
      </text>
    </comment>
    <comment ref="H42" authorId="0">
      <text>
        <r>
          <rPr>
            <sz val="9"/>
            <color indexed="81"/>
            <rFont val="Tahoma"/>
            <family val="2"/>
          </rPr>
          <t xml:space="preserve">Decision variable, must be 0 (don't enter into contract) or 1 (enter into contract)
</t>
        </r>
      </text>
    </comment>
    <comment ref="K42" authorId="0">
      <text>
        <r>
          <rPr>
            <sz val="9"/>
            <color indexed="81"/>
            <rFont val="Tahoma"/>
            <family val="2"/>
          </rPr>
          <t>=G42 + H42</t>
        </r>
      </text>
    </comment>
    <comment ref="H43" authorId="0">
      <text>
        <r>
          <rPr>
            <sz val="9"/>
            <color indexed="81"/>
            <rFont val="Tahoma"/>
            <family val="2"/>
          </rPr>
          <t xml:space="preserve">Decision variables,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0</t>
        </r>
      </text>
    </comment>
    <comment ref="H45" authorId="0">
      <text>
        <r>
          <rPr>
            <sz val="9"/>
            <color indexed="81"/>
            <rFont val="Tahoma"/>
            <family val="2"/>
          </rPr>
          <t>= H43 + H44</t>
        </r>
      </text>
    </comment>
    <comment ref="H47" authorId="0">
      <text>
        <r>
          <rPr>
            <sz val="9"/>
            <color indexed="81"/>
            <rFont val="Tahoma"/>
            <family val="2"/>
          </rPr>
          <t>= H39*H42</t>
        </r>
      </text>
    </comment>
    <comment ref="I50" authorId="0">
      <text>
        <r>
          <rPr>
            <sz val="9"/>
            <color indexed="81"/>
            <rFont val="Tahoma"/>
            <family val="2"/>
          </rPr>
          <t>=(G42*G40)+(H42*H40)+(G45*G41)+(H45*H41)</t>
        </r>
      </text>
    </comment>
    <comment ref="D57" authorId="0">
      <text>
        <r>
          <rPr>
            <sz val="9"/>
            <color indexed="81"/>
            <rFont val="Tahoma"/>
            <family val="2"/>
          </rPr>
          <t>=SUM(E20:G20)+G43+H43</t>
        </r>
      </text>
    </comment>
    <comment ref="F57" authorId="0">
      <text>
        <r>
          <rPr>
            <sz val="9"/>
            <color indexed="81"/>
            <rFont val="Tahoma"/>
            <family val="2"/>
          </rPr>
          <t>=C57-D57+E57</t>
        </r>
      </text>
    </comment>
    <comment ref="C60" authorId="0">
      <text>
        <r>
          <rPr>
            <sz val="9"/>
            <color indexed="81"/>
            <rFont val="Tahoma"/>
            <family val="2"/>
          </rPr>
          <t>=C12</t>
        </r>
      </text>
    </comment>
    <comment ref="D60" authorId="0">
      <text>
        <r>
          <rPr>
            <sz val="9"/>
            <color indexed="81"/>
            <rFont val="Tahoma"/>
            <family val="2"/>
          </rPr>
          <t>=SUM(D23:F23)</t>
        </r>
      </text>
    </comment>
    <comment ref="E60" authorId="0">
      <text>
        <r>
          <rPr>
            <sz val="9"/>
            <color indexed="81"/>
            <rFont val="Tahoma"/>
            <family val="2"/>
          </rPr>
          <t>=SUM(G27:G29)</t>
        </r>
      </text>
    </comment>
  </commentList>
</comments>
</file>

<file path=xl/sharedStrings.xml><?xml version="1.0" encoding="utf-8"?>
<sst xmlns="http://schemas.openxmlformats.org/spreadsheetml/2006/main" count="157" uniqueCount="116">
  <si>
    <t>Book purchase</t>
  </si>
  <si>
    <t>City</t>
  </si>
  <si>
    <t>NY</t>
  </si>
  <si>
    <t>LA</t>
  </si>
  <si>
    <t>CH</t>
  </si>
  <si>
    <t>HO</t>
  </si>
  <si>
    <t>EedFx Shipping</t>
  </si>
  <si>
    <t>000$ per</t>
  </si>
  <si>
    <t>Thsnd</t>
  </si>
  <si>
    <t>books</t>
  </si>
  <si>
    <t>Thsnd books</t>
  </si>
  <si>
    <t xml:space="preserve"> ~ TO ~</t>
  </si>
  <si>
    <t>~ FROM ~</t>
  </si>
  <si>
    <t>Thsnds of books</t>
  </si>
  <si>
    <t>shipped</t>
  </si>
  <si>
    <t>000$ per thsnd</t>
  </si>
  <si>
    <t>books shipped</t>
  </si>
  <si>
    <t>New company shipping</t>
  </si>
  <si>
    <t>&lt;=</t>
  </si>
  <si>
    <t>Supply/demand contraints</t>
  </si>
  <si>
    <t>Books</t>
  </si>
  <si>
    <t>bought</t>
  </si>
  <si>
    <t>Shipped</t>
  </si>
  <si>
    <t>out</t>
  </si>
  <si>
    <t>in</t>
  </si>
  <si>
    <t>Total</t>
  </si>
  <si>
    <t>avail.</t>
  </si>
  <si>
    <t>Demand</t>
  </si>
  <si>
    <t>&gt;=</t>
  </si>
  <si>
    <t>Daniel Guetta, January 2011 (guetta@cantab.net)</t>
  </si>
  <si>
    <t>A</t>
  </si>
  <si>
    <t>B</t>
  </si>
  <si>
    <t>Company</t>
  </si>
  <si>
    <t>Number of contracts:</t>
  </si>
  <si>
    <t>Microsoft Excel 14.0 Sensitivity Report</t>
  </si>
  <si>
    <t>Objective Cell (Min)</t>
  </si>
  <si>
    <t>Cell</t>
  </si>
  <si>
    <t>Name</t>
  </si>
  <si>
    <t>Final Value</t>
  </si>
  <si>
    <t>$I$3</t>
  </si>
  <si>
    <t xml:space="preserve">TOTAL COST   </t>
  </si>
  <si>
    <t>Decision Variable Cells</t>
  </si>
  <si>
    <t>Final</t>
  </si>
  <si>
    <t>Reduced</t>
  </si>
  <si>
    <t>Objective</t>
  </si>
  <si>
    <t>Allowable</t>
  </si>
  <si>
    <t>Value</t>
  </si>
  <si>
    <t>Cost</t>
  </si>
  <si>
    <t>Coefficient</t>
  </si>
  <si>
    <t>Increase</t>
  </si>
  <si>
    <t>Decrease</t>
  </si>
  <si>
    <t>$C$9</t>
  </si>
  <si>
    <t>NY books</t>
  </si>
  <si>
    <t>$C$10</t>
  </si>
  <si>
    <t>LA books</t>
  </si>
  <si>
    <t>$C$11</t>
  </si>
  <si>
    <t>CH books</t>
  </si>
  <si>
    <t>$C$12</t>
  </si>
  <si>
    <t>HO books</t>
  </si>
  <si>
    <t>$D$21</t>
  </si>
  <si>
    <t>LA NY</t>
  </si>
  <si>
    <t>$D$22</t>
  </si>
  <si>
    <t>CH NY</t>
  </si>
  <si>
    <t>$D$23</t>
  </si>
  <si>
    <t>HO NY</t>
  </si>
  <si>
    <t>$E$20</t>
  </si>
  <si>
    <t>NY LA</t>
  </si>
  <si>
    <t>$F$20</t>
  </si>
  <si>
    <t>NY CH</t>
  </si>
  <si>
    <t>$G$20</t>
  </si>
  <si>
    <t>NY HO</t>
  </si>
  <si>
    <t>$E$22</t>
  </si>
  <si>
    <t>CH LA</t>
  </si>
  <si>
    <t>$E$23</t>
  </si>
  <si>
    <t>HO LA</t>
  </si>
  <si>
    <t>$F$21</t>
  </si>
  <si>
    <t>LA CH</t>
  </si>
  <si>
    <t>$G$21</t>
  </si>
  <si>
    <t>LA HO</t>
  </si>
  <si>
    <t>$F$23</t>
  </si>
  <si>
    <t>HO CH</t>
  </si>
  <si>
    <t>$G$22</t>
  </si>
  <si>
    <t>CH HO</t>
  </si>
  <si>
    <t>$G$42</t>
  </si>
  <si>
    <t>Enter into contract?    A</t>
  </si>
  <si>
    <t>$H$42</t>
  </si>
  <si>
    <t>Enter into contract?    B</t>
  </si>
  <si>
    <t>$G$43</t>
  </si>
  <si>
    <t>Thsnds of books from NY &gt; LA    A</t>
  </si>
  <si>
    <t>$H$43</t>
  </si>
  <si>
    <t>Thsnds of books from NY &gt; LA    B</t>
  </si>
  <si>
    <t>$G$44</t>
  </si>
  <si>
    <t>Thsnds of books from LA &gt; NY    A</t>
  </si>
  <si>
    <t>$H$44</t>
  </si>
  <si>
    <t>Thsnds of books from LA &gt; NY    B</t>
  </si>
  <si>
    <t>Constraints</t>
  </si>
  <si>
    <t>Shadow</t>
  </si>
  <si>
    <t>Constraint</t>
  </si>
  <si>
    <t>Price</t>
  </si>
  <si>
    <t>R.H. Side</t>
  </si>
  <si>
    <t>$F$57</t>
  </si>
  <si>
    <t>NY avail.</t>
  </si>
  <si>
    <t>$F$58</t>
  </si>
  <si>
    <t>LA avail.</t>
  </si>
  <si>
    <t>$F$59</t>
  </si>
  <si>
    <t>CH avail.</t>
  </si>
  <si>
    <t>$F$60</t>
  </si>
  <si>
    <t>HO avail.</t>
  </si>
  <si>
    <t>$G$45</t>
  </si>
  <si>
    <t>Total thsnds bks    A</t>
  </si>
  <si>
    <t>$H$45</t>
  </si>
  <si>
    <t>Total thsnds bks    B</t>
  </si>
  <si>
    <t>$K$42</t>
  </si>
  <si>
    <t>Review Session 3 - Part A</t>
  </si>
  <si>
    <t>Worksheet: [Review 3.xlsx]Part A</t>
  </si>
  <si>
    <t>Report Created: 1/16/2012 5:15:16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</si>
</sst>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Calibri"/>
      <family val="2"/>
      <scheme val="minor"/>
    </font>
    <font>
      <i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Font="1"/>
    <xf numFmtId="0" fontId="0" fillId="0" borderId="10" xfId="0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5" xfId="0" applyBorder="1"/>
    <xf numFmtId="0" fontId="0" fillId="2" borderId="6" xfId="0" applyFill="1" applyBorder="1"/>
    <xf numFmtId="0" fontId="0" fillId="2" borderId="10" xfId="0" applyFill="1" applyBorder="1"/>
    <xf numFmtId="0" fontId="0" fillId="2" borderId="14" xfId="0" applyFill="1" applyBorder="1"/>
    <xf numFmtId="0" fontId="0" fillId="0" borderId="15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/>
    <xf numFmtId="44" fontId="0" fillId="4" borderId="1" xfId="1" applyFont="1" applyFill="1" applyBorder="1"/>
    <xf numFmtId="0" fontId="8" fillId="5" borderId="0" xfId="0" applyFont="1" applyFill="1"/>
    <xf numFmtId="0" fontId="0" fillId="5" borderId="0" xfId="0" applyFill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3" xfId="0" applyFill="1" applyBorder="1"/>
    <xf numFmtId="0" fontId="0" fillId="6" borderId="12" xfId="0" applyFill="1" applyBorder="1"/>
    <xf numFmtId="0" fontId="0" fillId="6" borderId="9" xfId="0" applyFill="1" applyBorder="1"/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23" xfId="0" applyNumberFormat="1" applyFill="1" applyBorder="1" applyAlignment="1"/>
    <xf numFmtId="0" fontId="0" fillId="0" borderId="22" xfId="0" applyNumberFormat="1" applyFill="1" applyBorder="1" applyAlignment="1"/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textRotation="90"/>
    </xf>
    <xf numFmtId="44" fontId="0" fillId="0" borderId="0" xfId="0" applyNumberFormat="1"/>
    <xf numFmtId="0" fontId="11" fillId="0" borderId="21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44" fontId="11" fillId="0" borderId="19" xfId="0" applyNumberFormat="1" applyFont="1" applyFill="1" applyBorder="1" applyAlignment="1">
      <alignment horizontal="center"/>
    </xf>
    <xf numFmtId="0" fontId="0" fillId="7" borderId="23" xfId="0" applyFill="1" applyBorder="1" applyAlignment="1"/>
    <xf numFmtId="0" fontId="0" fillId="7" borderId="23" xfId="0" applyNumberFormat="1" applyFill="1" applyBorder="1" applyAlignment="1"/>
    <xf numFmtId="0" fontId="0" fillId="7" borderId="22" xfId="0" applyFill="1" applyBorder="1" applyAlignment="1"/>
    <xf numFmtId="0" fontId="0" fillId="7" borderId="22" xfId="0" applyNumberForma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352401</xdr:colOff>
      <xdr:row>18</xdr:row>
      <xdr:rowOff>170497</xdr:rowOff>
    </xdr:from>
    <xdr:to>
      <xdr:col>7</xdr:col>
      <xdr:colOff>466701</xdr:colOff>
      <xdr:row>23</xdr:row>
      <xdr:rowOff>10477</xdr:rowOff>
    </xdr:to>
    <xdr:sp macro="" textlink="">
      <xdr:nvSpPr>
        <xdr:cNvPr id="2" name="Right Brace 1" descr="190c1d20-2b6e-4b5a-b074-b5570a5c4e8b"/>
        <xdr:cNvSpPr/>
      </xdr:nvSpPr>
      <xdr:spPr>
        <a:xfrm>
          <a:off x="3914751" y="3470910"/>
          <a:ext cx="114300" cy="773430"/>
        </a:xfrm>
        <a:prstGeom prst="rightBrace">
          <a:avLst>
            <a:gd name="adj1" fmla="val 79608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352401</xdr:colOff>
      <xdr:row>25</xdr:row>
      <xdr:rowOff>170497</xdr:rowOff>
    </xdr:from>
    <xdr:to>
      <xdr:col>7</xdr:col>
      <xdr:colOff>466701</xdr:colOff>
      <xdr:row>30</xdr:row>
      <xdr:rowOff>10477</xdr:rowOff>
    </xdr:to>
    <xdr:sp macro="" textlink="">
      <xdr:nvSpPr>
        <xdr:cNvPr id="3" name="Right Brace 2" descr="c2866810-4fe3-4e26-85dc-e1e638d95d9f"/>
        <xdr:cNvSpPr/>
      </xdr:nvSpPr>
      <xdr:spPr>
        <a:xfrm>
          <a:off x="3914751" y="3470910"/>
          <a:ext cx="114300" cy="773430"/>
        </a:xfrm>
        <a:prstGeom prst="rightBrace">
          <a:avLst>
            <a:gd name="adj1" fmla="val 79608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7"/>
  <sheetViews>
    <sheetView showGridLines="0" tabSelected="1" topLeftCell="A10" zoomScale="110" zoomScaleNormal="110" workbookViewId="0">
      <selection activeCell="M28" sqref="M28"/>
    </sheetView>
  </sheetViews>
  <sheetFormatPr defaultRowHeight="14.4" x14ac:dyDescent="0.3"/>
  <cols>
    <col min="1" max="1" width="4.88671875" customWidth="1"/>
    <col min="3" max="7" width="7.6640625" customWidth="1"/>
    <col min="9" max="9" width="13.77734375" customWidth="1"/>
  </cols>
  <sheetData>
    <row r="1" spans="1:15" ht="21" x14ac:dyDescent="0.4">
      <c r="A1" s="1" t="s">
        <v>113</v>
      </c>
    </row>
    <row r="2" spans="1:15" ht="15" thickBot="1" x14ac:dyDescent="0.35"/>
    <row r="3" spans="1:15" ht="15" thickBot="1" x14ac:dyDescent="0.35">
      <c r="H3" s="4" t="str">
        <f>"TOTAL COST   "</f>
        <v xml:space="preserve">TOTAL COST   </v>
      </c>
      <c r="I3" s="24">
        <f>I14+I33+I50</f>
        <v>1285</v>
      </c>
      <c r="O3" s="61"/>
    </row>
    <row r="5" spans="1:15" s="26" customFormat="1" ht="15.6" x14ac:dyDescent="0.3">
      <c r="A5" s="25" t="s">
        <v>0</v>
      </c>
    </row>
    <row r="6" spans="1:15" x14ac:dyDescent="0.3">
      <c r="C6" s="7" t="s">
        <v>8</v>
      </c>
      <c r="E6" s="7" t="s">
        <v>7</v>
      </c>
    </row>
    <row r="7" spans="1:15" x14ac:dyDescent="0.3">
      <c r="B7" s="8" t="s">
        <v>1</v>
      </c>
      <c r="C7" s="8" t="s">
        <v>9</v>
      </c>
      <c r="E7" s="8" t="s">
        <v>10</v>
      </c>
    </row>
    <row r="8" spans="1:15" ht="4.2" customHeight="1" thickBot="1" x14ac:dyDescent="0.35">
      <c r="B8" s="7"/>
      <c r="C8" s="7"/>
      <c r="E8" s="3"/>
    </row>
    <row r="9" spans="1:15" x14ac:dyDescent="0.3">
      <c r="B9" s="5" t="s">
        <v>2</v>
      </c>
      <c r="C9" s="27">
        <v>0</v>
      </c>
      <c r="E9" s="22">
        <v>9</v>
      </c>
    </row>
    <row r="10" spans="1:15" x14ac:dyDescent="0.3">
      <c r="B10" s="5" t="s">
        <v>3</v>
      </c>
      <c r="C10" s="28">
        <v>129.99999999999997</v>
      </c>
      <c r="E10" s="22">
        <v>4</v>
      </c>
    </row>
    <row r="11" spans="1:15" x14ac:dyDescent="0.3">
      <c r="B11" s="5" t="s">
        <v>4</v>
      </c>
      <c r="C11" s="28">
        <v>40</v>
      </c>
      <c r="E11" s="22">
        <v>6</v>
      </c>
    </row>
    <row r="12" spans="1:15" ht="15" thickBot="1" x14ac:dyDescent="0.35">
      <c r="B12" s="5" t="s">
        <v>5</v>
      </c>
      <c r="C12" s="29">
        <v>45</v>
      </c>
      <c r="E12" s="22">
        <v>5</v>
      </c>
    </row>
    <row r="13" spans="1:15" ht="15" thickBot="1" x14ac:dyDescent="0.35"/>
    <row r="14" spans="1:15" ht="15" thickBot="1" x14ac:dyDescent="0.35">
      <c r="C14" s="10"/>
      <c r="D14" s="10"/>
      <c r="H14" s="9" t="str">
        <f>"TOTAL PURCHASE COSTS   "</f>
        <v xml:space="preserve">TOTAL PURCHASE COSTS   </v>
      </c>
      <c r="I14" s="24">
        <f>SUMPRODUCT(C9:C12,E9:E12)</f>
        <v>984.99999999999989</v>
      </c>
    </row>
    <row r="16" spans="1:15" s="26" customFormat="1" ht="15.6" x14ac:dyDescent="0.3">
      <c r="A16" s="25" t="s">
        <v>6</v>
      </c>
    </row>
    <row r="18" spans="2:9" x14ac:dyDescent="0.3">
      <c r="C18" s="9"/>
      <c r="D18" s="59" t="s">
        <v>11</v>
      </c>
      <c r="E18" s="59"/>
      <c r="F18" s="59"/>
      <c r="G18" s="59"/>
    </row>
    <row r="19" spans="2:9" ht="15" thickBot="1" x14ac:dyDescent="0.35">
      <c r="D19" s="6" t="s">
        <v>2</v>
      </c>
      <c r="E19" s="6" t="s">
        <v>3</v>
      </c>
      <c r="F19" s="6" t="s">
        <v>4</v>
      </c>
      <c r="G19" s="6" t="s">
        <v>5</v>
      </c>
    </row>
    <row r="20" spans="2:9" ht="15" thickTop="1" x14ac:dyDescent="0.3">
      <c r="B20" s="60" t="s">
        <v>12</v>
      </c>
      <c r="C20" s="6" t="s">
        <v>2</v>
      </c>
      <c r="D20" s="18"/>
      <c r="E20" s="30">
        <v>0</v>
      </c>
      <c r="F20" s="30">
        <v>0</v>
      </c>
      <c r="G20" s="31">
        <v>0</v>
      </c>
    </row>
    <row r="21" spans="2:9" x14ac:dyDescent="0.3">
      <c r="B21" s="60"/>
      <c r="C21" s="6" t="s">
        <v>3</v>
      </c>
      <c r="D21" s="36">
        <v>60</v>
      </c>
      <c r="E21" s="19"/>
      <c r="F21" s="32">
        <v>0</v>
      </c>
      <c r="G21" s="33">
        <v>0</v>
      </c>
      <c r="I21" s="3" t="s">
        <v>13</v>
      </c>
    </row>
    <row r="22" spans="2:9" x14ac:dyDescent="0.3">
      <c r="B22" s="60"/>
      <c r="C22" s="6" t="s">
        <v>4</v>
      </c>
      <c r="D22" s="36">
        <v>0</v>
      </c>
      <c r="E22" s="32">
        <v>0</v>
      </c>
      <c r="F22" s="19"/>
      <c r="G22" s="33">
        <v>0</v>
      </c>
      <c r="I22" s="3" t="s">
        <v>14</v>
      </c>
    </row>
    <row r="23" spans="2:9" ht="15" thickBot="1" x14ac:dyDescent="0.35">
      <c r="B23" s="60"/>
      <c r="C23" s="6" t="s">
        <v>5</v>
      </c>
      <c r="D23" s="35">
        <v>0</v>
      </c>
      <c r="E23" s="34">
        <v>0</v>
      </c>
      <c r="F23" s="34">
        <v>0</v>
      </c>
      <c r="G23" s="20"/>
    </row>
    <row r="24" spans="2:9" ht="15" thickTop="1" x14ac:dyDescent="0.3"/>
    <row r="25" spans="2:9" x14ac:dyDescent="0.3">
      <c r="C25" s="9"/>
      <c r="D25" s="59" t="s">
        <v>11</v>
      </c>
      <c r="E25" s="59"/>
      <c r="F25" s="59"/>
      <c r="G25" s="59"/>
    </row>
    <row r="26" spans="2:9" x14ac:dyDescent="0.3">
      <c r="D26" s="6" t="s">
        <v>2</v>
      </c>
      <c r="E26" s="6" t="s">
        <v>3</v>
      </c>
      <c r="F26" s="6" t="s">
        <v>4</v>
      </c>
      <c r="G26" s="6" t="s">
        <v>5</v>
      </c>
    </row>
    <row r="27" spans="2:9" x14ac:dyDescent="0.3">
      <c r="B27" s="60" t="s">
        <v>12</v>
      </c>
      <c r="C27" s="6" t="s">
        <v>2</v>
      </c>
      <c r="D27" s="11"/>
      <c r="E27" s="23">
        <v>3.5</v>
      </c>
      <c r="F27" s="23">
        <v>2.5</v>
      </c>
      <c r="G27" s="23">
        <v>2.5</v>
      </c>
    </row>
    <row r="28" spans="2:9" x14ac:dyDescent="0.3">
      <c r="B28" s="60"/>
      <c r="C28" s="6" t="s">
        <v>3</v>
      </c>
      <c r="D28" s="23">
        <v>3.5</v>
      </c>
      <c r="E28" s="11"/>
      <c r="F28" s="23">
        <v>2.5</v>
      </c>
      <c r="G28" s="23">
        <v>2.5</v>
      </c>
      <c r="I28" s="3" t="s">
        <v>15</v>
      </c>
    </row>
    <row r="29" spans="2:9" x14ac:dyDescent="0.3">
      <c r="B29" s="60"/>
      <c r="C29" s="6" t="s">
        <v>4</v>
      </c>
      <c r="D29" s="23">
        <v>2.5</v>
      </c>
      <c r="E29" s="23">
        <v>2.5</v>
      </c>
      <c r="F29" s="11"/>
      <c r="G29" s="23">
        <v>1.5</v>
      </c>
      <c r="I29" s="3" t="s">
        <v>16</v>
      </c>
    </row>
    <row r="30" spans="2:9" x14ac:dyDescent="0.3">
      <c r="B30" s="60"/>
      <c r="C30" s="6" t="s">
        <v>5</v>
      </c>
      <c r="D30" s="23">
        <v>2.5</v>
      </c>
      <c r="E30" s="23">
        <v>2.5</v>
      </c>
      <c r="F30" s="23">
        <v>1.5</v>
      </c>
      <c r="G30" s="11"/>
    </row>
    <row r="32" spans="2:9" ht="15" thickBot="1" x14ac:dyDescent="0.35"/>
    <row r="33" spans="1:13" ht="15" thickBot="1" x14ac:dyDescent="0.35">
      <c r="H33" s="9" t="str">
        <f>"TOTAL EedFx SHIPPING COSTS   "</f>
        <v xml:space="preserve">TOTAL EedFx SHIPPING COSTS   </v>
      </c>
      <c r="I33" s="24">
        <f>SUMPRODUCT(D20:G23,D27:G30)</f>
        <v>210</v>
      </c>
    </row>
    <row r="35" spans="1:13" s="26" customFormat="1" ht="15.6" x14ac:dyDescent="0.3">
      <c r="A35" s="25" t="s">
        <v>17</v>
      </c>
    </row>
    <row r="37" spans="1:13" x14ac:dyDescent="0.3">
      <c r="G37" s="57" t="s">
        <v>32</v>
      </c>
      <c r="H37" s="58"/>
    </row>
    <row r="38" spans="1:13" ht="15" thickBot="1" x14ac:dyDescent="0.35">
      <c r="B38" s="37"/>
      <c r="C38" s="37"/>
      <c r="D38" s="37"/>
      <c r="E38" s="37"/>
      <c r="F38" s="37"/>
      <c r="G38" s="39" t="s">
        <v>30</v>
      </c>
      <c r="H38" s="38" t="s">
        <v>31</v>
      </c>
    </row>
    <row r="39" spans="1:13" x14ac:dyDescent="0.3">
      <c r="F39" s="13" t="str">
        <f>"Max shipping capacity of new comp.   "</f>
        <v xml:space="preserve">Max shipping capacity of new comp.   </v>
      </c>
      <c r="G39" s="40">
        <v>40</v>
      </c>
      <c r="H39" s="41">
        <v>20</v>
      </c>
    </row>
    <row r="40" spans="1:13" x14ac:dyDescent="0.3">
      <c r="F40" s="13" t="str">
        <f>"Fixed costs of new contract   "</f>
        <v xml:space="preserve">Fixed costs of new contract   </v>
      </c>
      <c r="G40" s="40">
        <v>10</v>
      </c>
      <c r="H40" s="41">
        <v>5</v>
      </c>
    </row>
    <row r="41" spans="1:13" x14ac:dyDescent="0.3">
      <c r="B41" s="49"/>
      <c r="C41" s="49"/>
      <c r="D41" s="49"/>
      <c r="E41" s="49"/>
      <c r="F41" s="50" t="str">
        <f>"Shipping cost per thsnd book with new company   "</f>
        <v xml:space="preserve">Shipping cost per thsnd book with new company   </v>
      </c>
      <c r="G41" s="45">
        <v>2</v>
      </c>
      <c r="H41" s="46">
        <v>2</v>
      </c>
    </row>
    <row r="42" spans="1:13" x14ac:dyDescent="0.3">
      <c r="F42" s="12" t="str">
        <f>"Enter into contract?   "</f>
        <v xml:space="preserve">Enter into contract?   </v>
      </c>
      <c r="G42" s="42">
        <v>1</v>
      </c>
      <c r="H42" s="43">
        <v>0</v>
      </c>
      <c r="J42" s="12" t="s">
        <v>33</v>
      </c>
      <c r="K42" s="5">
        <f>SUM(G42:H42)</f>
        <v>1</v>
      </c>
      <c r="L42" s="5" t="s">
        <v>18</v>
      </c>
      <c r="M42" s="22">
        <v>1</v>
      </c>
    </row>
    <row r="43" spans="1:13" x14ac:dyDescent="0.3">
      <c r="F43" s="12" t="str">
        <f>"Thsnds of books from NY &gt; LA   "</f>
        <v xml:space="preserve">Thsnds of books from NY &gt; LA   </v>
      </c>
      <c r="G43" s="42">
        <v>0</v>
      </c>
      <c r="H43" s="43">
        <v>0</v>
      </c>
    </row>
    <row r="44" spans="1:13" x14ac:dyDescent="0.3">
      <c r="B44" s="49"/>
      <c r="C44" s="49"/>
      <c r="D44" s="49"/>
      <c r="E44" s="49"/>
      <c r="F44" s="51" t="str">
        <f>"Thsnds of books from LA &gt; NY   "</f>
        <v xml:space="preserve">Thsnds of books from LA &gt; NY   </v>
      </c>
      <c r="G44" s="47">
        <v>39.999999999999993</v>
      </c>
      <c r="H44" s="48">
        <v>0</v>
      </c>
    </row>
    <row r="45" spans="1:13" x14ac:dyDescent="0.3">
      <c r="F45" s="12" t="str">
        <f>"Total thsnds bks   "</f>
        <v xml:space="preserve">Total thsnds bks   </v>
      </c>
      <c r="G45" s="21">
        <f>G43+G44</f>
        <v>39.999999999999993</v>
      </c>
      <c r="H45" s="44">
        <f>H43+H44</f>
        <v>0</v>
      </c>
    </row>
    <row r="46" spans="1:13" x14ac:dyDescent="0.3">
      <c r="G46" s="21" t="s">
        <v>18</v>
      </c>
      <c r="H46" s="44" t="s">
        <v>18</v>
      </c>
    </row>
    <row r="47" spans="1:13" x14ac:dyDescent="0.3">
      <c r="F47" s="12" t="str">
        <f>"Company capacity   "</f>
        <v xml:space="preserve">Company capacity   </v>
      </c>
      <c r="G47" s="21">
        <f>G39*G42</f>
        <v>40</v>
      </c>
      <c r="H47" s="44">
        <f>H39*H42</f>
        <v>0</v>
      </c>
    </row>
    <row r="49" spans="1:9" ht="15" thickBot="1" x14ac:dyDescent="0.35"/>
    <row r="50" spans="1:9" ht="15" thickBot="1" x14ac:dyDescent="0.35">
      <c r="H50" s="9" t="str">
        <f>"TOTAL New Company costs shipping costs   "</f>
        <v xml:space="preserve">TOTAL New Company costs shipping costs   </v>
      </c>
      <c r="I50" s="24">
        <f>(G42*G40)+(H42*H40)+(G45*G41)+(H45*H41)</f>
        <v>89.999999999999986</v>
      </c>
    </row>
    <row r="52" spans="1:9" s="26" customFormat="1" ht="15.6" x14ac:dyDescent="0.3">
      <c r="A52" s="25" t="s">
        <v>19</v>
      </c>
    </row>
    <row r="54" spans="1:9" x14ac:dyDescent="0.3">
      <c r="C54" s="15" t="s">
        <v>20</v>
      </c>
      <c r="D54" s="7" t="s">
        <v>22</v>
      </c>
      <c r="E54" s="7" t="s">
        <v>22</v>
      </c>
      <c r="F54" s="15" t="s">
        <v>25</v>
      </c>
      <c r="H54" s="7"/>
    </row>
    <row r="55" spans="1:9" x14ac:dyDescent="0.3">
      <c r="B55" s="8" t="s">
        <v>1</v>
      </c>
      <c r="C55" s="16" t="s">
        <v>21</v>
      </c>
      <c r="D55" s="8" t="s">
        <v>23</v>
      </c>
      <c r="E55" s="8" t="s">
        <v>24</v>
      </c>
      <c r="F55" s="16" t="s">
        <v>26</v>
      </c>
      <c r="H55" s="8" t="s">
        <v>27</v>
      </c>
    </row>
    <row r="56" spans="1:9" ht="4.2" customHeight="1" x14ac:dyDescent="0.3">
      <c r="B56" s="7"/>
      <c r="C56" s="15"/>
      <c r="E56" s="3"/>
      <c r="F56" s="17"/>
    </row>
    <row r="57" spans="1:9" x14ac:dyDescent="0.3">
      <c r="B57" s="5" t="s">
        <v>2</v>
      </c>
      <c r="C57" s="21">
        <f>C9</f>
        <v>0</v>
      </c>
      <c r="D57" s="5">
        <f>SUM(D20:G20)+G43+H43</f>
        <v>0</v>
      </c>
      <c r="E57" s="5">
        <f>SUM(D20:D23)+G44+H44</f>
        <v>100</v>
      </c>
      <c r="F57" s="21">
        <f>C57-D57+E57</f>
        <v>100</v>
      </c>
      <c r="G57" s="5" t="s">
        <v>28</v>
      </c>
      <c r="H57" s="22">
        <v>100</v>
      </c>
    </row>
    <row r="58" spans="1:9" x14ac:dyDescent="0.3">
      <c r="B58" s="5" t="s">
        <v>3</v>
      </c>
      <c r="C58" s="21">
        <f>C10</f>
        <v>129.99999999999997</v>
      </c>
      <c r="D58" s="5">
        <f>SUM(D21:G21)+G44+H44</f>
        <v>100</v>
      </c>
      <c r="E58" s="5">
        <f>SUM(E20:E23)+G43+H43</f>
        <v>0</v>
      </c>
      <c r="F58" s="21">
        <f>C58-D58+E58</f>
        <v>29.999999999999972</v>
      </c>
      <c r="G58" s="5" t="s">
        <v>28</v>
      </c>
      <c r="H58" s="22">
        <v>30</v>
      </c>
    </row>
    <row r="59" spans="1:9" x14ac:dyDescent="0.3">
      <c r="B59" s="5" t="s">
        <v>4</v>
      </c>
      <c r="C59" s="21">
        <f>C11</f>
        <v>40</v>
      </c>
      <c r="D59" s="5">
        <f>SUM(D22:G22)</f>
        <v>0</v>
      </c>
      <c r="E59" s="5">
        <f>SUM(F20:F23)</f>
        <v>0</v>
      </c>
      <c r="F59" s="21">
        <f>C59-D59+E59</f>
        <v>40</v>
      </c>
      <c r="G59" s="5" t="s">
        <v>28</v>
      </c>
      <c r="H59" s="22">
        <v>40</v>
      </c>
    </row>
    <row r="60" spans="1:9" x14ac:dyDescent="0.3">
      <c r="B60" s="5" t="s">
        <v>5</v>
      </c>
      <c r="C60" s="21">
        <f>C12</f>
        <v>45</v>
      </c>
      <c r="D60" s="5">
        <f>SUM(D23:G23)</f>
        <v>0</v>
      </c>
      <c r="E60" s="5">
        <f>SUM(G20:G23)</f>
        <v>0</v>
      </c>
      <c r="F60" s="21">
        <f>C60-D60+E60</f>
        <v>45</v>
      </c>
      <c r="G60" s="5" t="s">
        <v>28</v>
      </c>
      <c r="H60" s="22">
        <v>45</v>
      </c>
    </row>
    <row r="61" spans="1:9" x14ac:dyDescent="0.3">
      <c r="C61" s="14"/>
    </row>
    <row r="67" spans="1:1" x14ac:dyDescent="0.3">
      <c r="A67" s="2" t="s">
        <v>29</v>
      </c>
    </row>
  </sheetData>
  <mergeCells count="5">
    <mergeCell ref="G37:H37"/>
    <mergeCell ref="D18:G18"/>
    <mergeCell ref="B20:B23"/>
    <mergeCell ref="D25:G25"/>
    <mergeCell ref="B27:B30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opLeftCell="A9" workbookViewId="0">
      <selection activeCell="H16" sqref="H16"/>
    </sheetView>
  </sheetViews>
  <sheetFormatPr defaultRowHeight="14.4" x14ac:dyDescent="0.3"/>
  <cols>
    <col min="1" max="1" width="2.33203125" customWidth="1"/>
    <col min="2" max="2" width="6.21875" customWidth="1"/>
    <col min="3" max="3" width="28.5546875" bestFit="1" customWidth="1"/>
    <col min="4" max="4" width="10.109375" bestFit="1" customWidth="1"/>
    <col min="5" max="5" width="12" bestFit="1" customWidth="1"/>
    <col min="6" max="6" width="10.109375" bestFit="1" customWidth="1"/>
    <col min="7" max="8" width="12" bestFit="1" customWidth="1"/>
  </cols>
  <sheetData>
    <row r="1" spans="1:8" x14ac:dyDescent="0.3">
      <c r="A1" s="52" t="s">
        <v>34</v>
      </c>
    </row>
    <row r="2" spans="1:8" x14ac:dyDescent="0.3">
      <c r="A2" s="52" t="s">
        <v>114</v>
      </c>
    </row>
    <row r="3" spans="1:8" x14ac:dyDescent="0.3">
      <c r="A3" s="52" t="s">
        <v>115</v>
      </c>
    </row>
    <row r="5" spans="1:8" ht="15" thickBot="1" x14ac:dyDescent="0.35">
      <c r="A5" t="s">
        <v>35</v>
      </c>
    </row>
    <row r="6" spans="1:8" ht="15" thickBot="1" x14ac:dyDescent="0.35">
      <c r="B6" s="62" t="s">
        <v>36</v>
      </c>
      <c r="C6" s="62" t="s">
        <v>37</v>
      </c>
      <c r="D6" s="62" t="s">
        <v>38</v>
      </c>
      <c r="E6" s="62"/>
    </row>
    <row r="7" spans="1:8" ht="15" thickBot="1" x14ac:dyDescent="0.35">
      <c r="B7" s="53" t="s">
        <v>39</v>
      </c>
      <c r="C7" s="53" t="s">
        <v>40</v>
      </c>
      <c r="D7" s="53">
        <v>1285</v>
      </c>
      <c r="E7" s="53"/>
    </row>
    <row r="9" spans="1:8" ht="15" thickBot="1" x14ac:dyDescent="0.35">
      <c r="A9" t="s">
        <v>41</v>
      </c>
    </row>
    <row r="10" spans="1:8" x14ac:dyDescent="0.3">
      <c r="B10" s="63"/>
      <c r="C10" s="63"/>
      <c r="D10" s="65" t="s">
        <v>42</v>
      </c>
      <c r="E10" s="65" t="s">
        <v>43</v>
      </c>
      <c r="F10" s="63" t="s">
        <v>44</v>
      </c>
      <c r="G10" s="63" t="s">
        <v>45</v>
      </c>
      <c r="H10" s="63" t="s">
        <v>45</v>
      </c>
    </row>
    <row r="11" spans="1:8" ht="15" thickBot="1" x14ac:dyDescent="0.35">
      <c r="B11" s="64" t="s">
        <v>36</v>
      </c>
      <c r="C11" s="64" t="s">
        <v>37</v>
      </c>
      <c r="D11" s="64" t="s">
        <v>46</v>
      </c>
      <c r="E11" s="64" t="s">
        <v>47</v>
      </c>
      <c r="F11" s="64" t="s">
        <v>48</v>
      </c>
      <c r="G11" s="64" t="s">
        <v>49</v>
      </c>
      <c r="H11" s="64" t="s">
        <v>50</v>
      </c>
    </row>
    <row r="12" spans="1:8" x14ac:dyDescent="0.3">
      <c r="B12" s="54" t="s">
        <v>51</v>
      </c>
      <c r="C12" s="54" t="s">
        <v>52</v>
      </c>
      <c r="D12" s="55">
        <v>0</v>
      </c>
      <c r="E12" s="55">
        <v>1.4999999999999993</v>
      </c>
      <c r="F12" s="54">
        <v>9</v>
      </c>
      <c r="G12" s="54">
        <v>1E+30</v>
      </c>
      <c r="H12" s="54">
        <v>1.4999999999999993</v>
      </c>
    </row>
    <row r="13" spans="1:8" x14ac:dyDescent="0.3">
      <c r="B13" s="54" t="s">
        <v>53</v>
      </c>
      <c r="C13" s="54" t="s">
        <v>54</v>
      </c>
      <c r="D13" s="55">
        <v>129.99999999999997</v>
      </c>
      <c r="E13" s="55">
        <v>0</v>
      </c>
      <c r="F13" s="54">
        <v>4</v>
      </c>
      <c r="G13" s="54">
        <v>1.0000000005811323E-7</v>
      </c>
      <c r="H13" s="54">
        <v>0.50000009999999984</v>
      </c>
    </row>
    <row r="14" spans="1:8" x14ac:dyDescent="0.3">
      <c r="B14" s="54" t="s">
        <v>55</v>
      </c>
      <c r="C14" s="54" t="s">
        <v>56</v>
      </c>
      <c r="D14" s="55">
        <v>40</v>
      </c>
      <c r="E14" s="55">
        <v>0</v>
      </c>
      <c r="F14" s="54">
        <v>6</v>
      </c>
      <c r="G14" s="54">
        <v>0.50000009999999984</v>
      </c>
      <c r="H14" s="54">
        <v>1.0000001000000001</v>
      </c>
    </row>
    <row r="15" spans="1:8" x14ac:dyDescent="0.3">
      <c r="B15" s="54" t="s">
        <v>57</v>
      </c>
      <c r="C15" s="54" t="s">
        <v>58</v>
      </c>
      <c r="D15" s="55">
        <v>45</v>
      </c>
      <c r="E15" s="55">
        <v>0</v>
      </c>
      <c r="F15" s="54">
        <v>5</v>
      </c>
      <c r="G15" s="54">
        <v>1.5000000999999998</v>
      </c>
      <c r="H15" s="54">
        <v>1.0000000005811323E-7</v>
      </c>
    </row>
    <row r="16" spans="1:8" x14ac:dyDescent="0.3">
      <c r="B16" s="66" t="s">
        <v>59</v>
      </c>
      <c r="C16" s="66" t="s">
        <v>60</v>
      </c>
      <c r="D16" s="67">
        <v>60</v>
      </c>
      <c r="E16" s="67">
        <v>0</v>
      </c>
      <c r="F16" s="66">
        <v>3.5</v>
      </c>
      <c r="G16" s="66">
        <v>1.0000000005811323E-7</v>
      </c>
      <c r="H16" s="66">
        <v>1.2500000115307157</v>
      </c>
    </row>
    <row r="17" spans="2:8" x14ac:dyDescent="0.3">
      <c r="B17" s="54" t="s">
        <v>61</v>
      </c>
      <c r="C17" s="54" t="s">
        <v>62</v>
      </c>
      <c r="D17" s="55">
        <v>0</v>
      </c>
      <c r="E17" s="55">
        <v>1</v>
      </c>
      <c r="F17" s="54">
        <v>2.5</v>
      </c>
      <c r="G17" s="54">
        <v>1E+30</v>
      </c>
      <c r="H17" s="54">
        <v>1</v>
      </c>
    </row>
    <row r="18" spans="2:8" x14ac:dyDescent="0.3">
      <c r="B18" s="54" t="s">
        <v>63</v>
      </c>
      <c r="C18" s="54" t="s">
        <v>64</v>
      </c>
      <c r="D18" s="55">
        <v>0</v>
      </c>
      <c r="E18" s="55">
        <v>5.8113236445223038E-17</v>
      </c>
      <c r="F18" s="54">
        <v>2.5</v>
      </c>
      <c r="G18" s="54">
        <v>1E+30</v>
      </c>
      <c r="H18" s="54">
        <v>5.8113236445223038E-17</v>
      </c>
    </row>
    <row r="19" spans="2:8" x14ac:dyDescent="0.3">
      <c r="B19" s="66" t="s">
        <v>65</v>
      </c>
      <c r="C19" s="66" t="s">
        <v>66</v>
      </c>
      <c r="D19" s="67">
        <v>0</v>
      </c>
      <c r="E19" s="67">
        <v>7</v>
      </c>
      <c r="F19" s="66">
        <v>3.5</v>
      </c>
      <c r="G19" s="66">
        <v>1E+30</v>
      </c>
      <c r="H19" s="66">
        <v>7.0000000000000009</v>
      </c>
    </row>
    <row r="20" spans="2:8" x14ac:dyDescent="0.3">
      <c r="B20" s="54" t="s">
        <v>67</v>
      </c>
      <c r="C20" s="54" t="s">
        <v>68</v>
      </c>
      <c r="D20" s="55">
        <v>0</v>
      </c>
      <c r="E20" s="55">
        <v>4</v>
      </c>
      <c r="F20" s="54">
        <v>2.5</v>
      </c>
      <c r="G20" s="54">
        <v>1E+30</v>
      </c>
      <c r="H20" s="54">
        <v>4</v>
      </c>
    </row>
    <row r="21" spans="2:8" x14ac:dyDescent="0.3">
      <c r="B21" s="54" t="s">
        <v>69</v>
      </c>
      <c r="C21" s="54" t="s">
        <v>70</v>
      </c>
      <c r="D21" s="55">
        <v>0</v>
      </c>
      <c r="E21" s="55">
        <v>5</v>
      </c>
      <c r="F21" s="54">
        <v>2.5</v>
      </c>
      <c r="G21" s="54">
        <v>1E+30</v>
      </c>
      <c r="H21" s="54">
        <v>5</v>
      </c>
    </row>
    <row r="22" spans="2:8" x14ac:dyDescent="0.3">
      <c r="B22" s="54" t="s">
        <v>71</v>
      </c>
      <c r="C22" s="54" t="s">
        <v>72</v>
      </c>
      <c r="D22" s="55">
        <v>0</v>
      </c>
      <c r="E22" s="55">
        <v>4.5</v>
      </c>
      <c r="F22" s="54">
        <v>2.5</v>
      </c>
      <c r="G22" s="54">
        <v>1E+30</v>
      </c>
      <c r="H22" s="54">
        <v>4.5</v>
      </c>
    </row>
    <row r="23" spans="2:8" x14ac:dyDescent="0.3">
      <c r="B23" s="54" t="s">
        <v>73</v>
      </c>
      <c r="C23" s="54" t="s">
        <v>74</v>
      </c>
      <c r="D23" s="55">
        <v>0</v>
      </c>
      <c r="E23" s="55">
        <v>3.5</v>
      </c>
      <c r="F23" s="54">
        <v>2.5</v>
      </c>
      <c r="G23" s="54">
        <v>1E+30</v>
      </c>
      <c r="H23" s="54">
        <v>3.5</v>
      </c>
    </row>
    <row r="24" spans="2:8" x14ac:dyDescent="0.3">
      <c r="B24" s="54" t="s">
        <v>75</v>
      </c>
      <c r="C24" s="54" t="s">
        <v>76</v>
      </c>
      <c r="D24" s="55">
        <v>0</v>
      </c>
      <c r="E24" s="55">
        <v>0.49999999999999983</v>
      </c>
      <c r="F24" s="54">
        <v>2.5</v>
      </c>
      <c r="G24" s="54">
        <v>1E+30</v>
      </c>
      <c r="H24" s="54">
        <v>0.49999999999999983</v>
      </c>
    </row>
    <row r="25" spans="2:8" x14ac:dyDescent="0.3">
      <c r="B25" s="54" t="s">
        <v>77</v>
      </c>
      <c r="C25" s="54" t="s">
        <v>78</v>
      </c>
      <c r="D25" s="55">
        <v>0</v>
      </c>
      <c r="E25" s="55">
        <v>1.4999999999999998</v>
      </c>
      <c r="F25" s="54">
        <v>2.5</v>
      </c>
      <c r="G25" s="54">
        <v>1E+30</v>
      </c>
      <c r="H25" s="54">
        <v>1.4999999999999998</v>
      </c>
    </row>
    <row r="26" spans="2:8" x14ac:dyDescent="0.3">
      <c r="B26" s="54" t="s">
        <v>79</v>
      </c>
      <c r="C26" s="54" t="s">
        <v>80</v>
      </c>
      <c r="D26" s="55">
        <v>0</v>
      </c>
      <c r="E26" s="55">
        <v>0.5</v>
      </c>
      <c r="F26" s="54">
        <v>1.5</v>
      </c>
      <c r="G26" s="54">
        <v>1E+30</v>
      </c>
      <c r="H26" s="54">
        <v>0.5</v>
      </c>
    </row>
    <row r="27" spans="2:8" x14ac:dyDescent="0.3">
      <c r="B27" s="54" t="s">
        <v>81</v>
      </c>
      <c r="C27" s="54" t="s">
        <v>82</v>
      </c>
      <c r="D27" s="55">
        <v>0</v>
      </c>
      <c r="E27" s="55">
        <v>2.5</v>
      </c>
      <c r="F27" s="54">
        <v>1.5</v>
      </c>
      <c r="G27" s="54">
        <v>1E+30</v>
      </c>
      <c r="H27" s="54">
        <v>2.5</v>
      </c>
    </row>
    <row r="28" spans="2:8" x14ac:dyDescent="0.3">
      <c r="B28" s="66" t="s">
        <v>83</v>
      </c>
      <c r="C28" s="66" t="s">
        <v>84</v>
      </c>
      <c r="D28" s="67">
        <v>1</v>
      </c>
      <c r="E28" s="67">
        <v>-25.000000000000004</v>
      </c>
      <c r="F28" s="66">
        <v>10</v>
      </c>
      <c r="G28" s="66">
        <v>25.000000000000004</v>
      </c>
      <c r="H28" s="66">
        <v>1E+30</v>
      </c>
    </row>
    <row r="29" spans="2:8" x14ac:dyDescent="0.3">
      <c r="B29" s="54" t="s">
        <v>85</v>
      </c>
      <c r="C29" s="54" t="s">
        <v>86</v>
      </c>
      <c r="D29" s="55">
        <v>0</v>
      </c>
      <c r="E29" s="55">
        <v>0</v>
      </c>
      <c r="F29" s="54">
        <v>5</v>
      </c>
      <c r="G29" s="54">
        <v>25.000000230614315</v>
      </c>
      <c r="H29" s="54">
        <v>25.000000632455535</v>
      </c>
    </row>
    <row r="30" spans="2:8" x14ac:dyDescent="0.3">
      <c r="B30" s="54" t="s">
        <v>87</v>
      </c>
      <c r="C30" s="54" t="s">
        <v>88</v>
      </c>
      <c r="D30" s="55">
        <v>0</v>
      </c>
      <c r="E30" s="55">
        <v>7</v>
      </c>
      <c r="F30" s="54">
        <v>2</v>
      </c>
      <c r="G30" s="54">
        <v>1E+30</v>
      </c>
      <c r="H30" s="54">
        <v>7.0000000000000009</v>
      </c>
    </row>
    <row r="31" spans="2:8" x14ac:dyDescent="0.3">
      <c r="B31" s="54" t="s">
        <v>89</v>
      </c>
      <c r="C31" s="54" t="s">
        <v>90</v>
      </c>
      <c r="D31" s="55">
        <v>0</v>
      </c>
      <c r="E31" s="55">
        <v>7</v>
      </c>
      <c r="F31" s="54">
        <v>2</v>
      </c>
      <c r="G31" s="54">
        <v>1E+30</v>
      </c>
      <c r="H31" s="54">
        <v>7.0000000000000009</v>
      </c>
    </row>
    <row r="32" spans="2:8" x14ac:dyDescent="0.3">
      <c r="B32" s="54" t="s">
        <v>91</v>
      </c>
      <c r="C32" s="54" t="s">
        <v>92</v>
      </c>
      <c r="D32" s="55">
        <v>39.999999999999993</v>
      </c>
      <c r="E32" s="55">
        <v>0</v>
      </c>
      <c r="F32" s="54">
        <v>2</v>
      </c>
      <c r="G32" s="54">
        <v>0.62500001581138842</v>
      </c>
      <c r="H32" s="54">
        <v>1E+30</v>
      </c>
    </row>
    <row r="33" spans="1:8" ht="15" thickBot="1" x14ac:dyDescent="0.35">
      <c r="B33" s="53" t="s">
        <v>93</v>
      </c>
      <c r="C33" s="53" t="s">
        <v>94</v>
      </c>
      <c r="D33" s="56">
        <v>0</v>
      </c>
      <c r="E33" s="56">
        <v>0</v>
      </c>
      <c r="F33" s="53">
        <v>2</v>
      </c>
      <c r="G33" s="53">
        <v>1.2500000115307157</v>
      </c>
      <c r="H33" s="53">
        <v>1.2500000316227768</v>
      </c>
    </row>
    <row r="35" spans="1:8" ht="15" thickBot="1" x14ac:dyDescent="0.35">
      <c r="A35" t="s">
        <v>95</v>
      </c>
    </row>
    <row r="36" spans="1:8" x14ac:dyDescent="0.3">
      <c r="B36" s="63"/>
      <c r="C36" s="63"/>
      <c r="D36" s="63" t="s">
        <v>42</v>
      </c>
      <c r="E36" s="63" t="s">
        <v>96</v>
      </c>
      <c r="F36" s="63" t="s">
        <v>97</v>
      </c>
      <c r="G36" s="63" t="s">
        <v>45</v>
      </c>
      <c r="H36" s="63" t="s">
        <v>45</v>
      </c>
    </row>
    <row r="37" spans="1:8" ht="15" thickBot="1" x14ac:dyDescent="0.35">
      <c r="B37" s="64" t="s">
        <v>36</v>
      </c>
      <c r="C37" s="64" t="s">
        <v>37</v>
      </c>
      <c r="D37" s="64" t="s">
        <v>46</v>
      </c>
      <c r="E37" s="64" t="s">
        <v>98</v>
      </c>
      <c r="F37" s="64" t="s">
        <v>99</v>
      </c>
      <c r="G37" s="64" t="s">
        <v>49</v>
      </c>
      <c r="H37" s="64" t="s">
        <v>50</v>
      </c>
    </row>
    <row r="38" spans="1:8" x14ac:dyDescent="0.3">
      <c r="B38" s="54" t="s">
        <v>100</v>
      </c>
      <c r="C38" s="54" t="s">
        <v>101</v>
      </c>
      <c r="D38" s="55">
        <v>100</v>
      </c>
      <c r="E38" s="55">
        <v>7.5</v>
      </c>
      <c r="F38" s="54">
        <v>100</v>
      </c>
      <c r="G38" s="54">
        <v>1E+30</v>
      </c>
      <c r="H38" s="54">
        <v>60</v>
      </c>
    </row>
    <row r="39" spans="1:8" x14ac:dyDescent="0.3">
      <c r="B39" s="54" t="s">
        <v>102</v>
      </c>
      <c r="C39" s="54" t="s">
        <v>103</v>
      </c>
      <c r="D39" s="55">
        <v>29.999999999999972</v>
      </c>
      <c r="E39" s="55">
        <v>4</v>
      </c>
      <c r="F39" s="54">
        <v>30</v>
      </c>
      <c r="G39" s="54">
        <v>1E+30</v>
      </c>
      <c r="H39" s="54">
        <v>129.99999999999997</v>
      </c>
    </row>
    <row r="40" spans="1:8" x14ac:dyDescent="0.3">
      <c r="B40" s="54" t="s">
        <v>104</v>
      </c>
      <c r="C40" s="54" t="s">
        <v>105</v>
      </c>
      <c r="D40" s="55">
        <v>40</v>
      </c>
      <c r="E40" s="55">
        <v>6</v>
      </c>
      <c r="F40" s="54">
        <v>40</v>
      </c>
      <c r="G40" s="54">
        <v>1E+30</v>
      </c>
      <c r="H40" s="54">
        <v>40</v>
      </c>
    </row>
    <row r="41" spans="1:8" x14ac:dyDescent="0.3">
      <c r="B41" s="54" t="s">
        <v>106</v>
      </c>
      <c r="C41" s="54" t="s">
        <v>107</v>
      </c>
      <c r="D41" s="55">
        <v>45</v>
      </c>
      <c r="E41" s="55">
        <v>5</v>
      </c>
      <c r="F41" s="54">
        <v>45</v>
      </c>
      <c r="G41" s="54">
        <v>1E+30</v>
      </c>
      <c r="H41" s="54">
        <v>45</v>
      </c>
    </row>
    <row r="42" spans="1:8" x14ac:dyDescent="0.3">
      <c r="B42" s="54" t="s">
        <v>108</v>
      </c>
      <c r="C42" s="54" t="s">
        <v>109</v>
      </c>
      <c r="D42" s="55">
        <v>39.999999999999993</v>
      </c>
      <c r="E42" s="55">
        <v>-1.5000000000000004</v>
      </c>
      <c r="F42" s="54">
        <v>0</v>
      </c>
      <c r="G42" s="54">
        <v>60</v>
      </c>
      <c r="H42" s="54">
        <v>39.999999999999993</v>
      </c>
    </row>
    <row r="43" spans="1:8" x14ac:dyDescent="0.3">
      <c r="B43" s="54" t="s">
        <v>110</v>
      </c>
      <c r="C43" s="54" t="s">
        <v>111</v>
      </c>
      <c r="D43" s="55">
        <v>0</v>
      </c>
      <c r="E43" s="55">
        <v>-1.5000000000000002</v>
      </c>
      <c r="F43" s="54">
        <v>0</v>
      </c>
      <c r="G43" s="54">
        <v>60</v>
      </c>
      <c r="H43" s="54">
        <v>0</v>
      </c>
    </row>
    <row r="44" spans="1:8" ht="15" thickBot="1" x14ac:dyDescent="0.35">
      <c r="B44" s="68" t="s">
        <v>112</v>
      </c>
      <c r="C44" s="68" t="s">
        <v>33</v>
      </c>
      <c r="D44" s="69">
        <v>1</v>
      </c>
      <c r="E44" s="69">
        <v>-25.000000000000007</v>
      </c>
      <c r="F44" s="68">
        <v>1</v>
      </c>
      <c r="G44" s="68">
        <v>1</v>
      </c>
      <c r="H44" s="6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</vt:lpstr>
      <vt:lpstr>Part B</vt:lpstr>
    </vt:vector>
  </TitlesOfParts>
  <Company>Columbia Business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cguetta15</dc:creator>
  <cp:lastModifiedBy>cguetta15</cp:lastModifiedBy>
  <cp:lastPrinted>2011-01-06T05:50:35Z</cp:lastPrinted>
  <dcterms:created xsi:type="dcterms:W3CDTF">2011-01-06T04:23:50Z</dcterms:created>
  <dcterms:modified xsi:type="dcterms:W3CDTF">2012-01-16T22:54:22Z</dcterms:modified>
</cp:coreProperties>
</file>